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.hensch\Skripte\Auswertung Automationskalkulation\Vorlage\"/>
    </mc:Choice>
  </mc:AlternateContent>
  <xr:revisionPtr revIDLastSave="0" documentId="13_ncr:1_{17037F22-8E53-4E33-97E6-31D25CFFB421}" xr6:coauthVersionLast="47" xr6:coauthVersionMax="47" xr10:uidLastSave="{00000000-0000-0000-0000-000000000000}"/>
  <bookViews>
    <workbookView xWindow="-120" yWindow="-120" windowWidth="29040" windowHeight="15720" xr2:uid="{EE3BF7CA-3117-427F-A9CC-9BFC3359584F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56" i="1"/>
  <c r="F56" i="1"/>
  <c r="E56" i="1"/>
  <c r="K55" i="1"/>
  <c r="F55" i="1"/>
  <c r="E55" i="1"/>
  <c r="K54" i="1"/>
  <c r="F54" i="1"/>
  <c r="E54" i="1" s="1"/>
  <c r="K52" i="1"/>
  <c r="F52" i="1"/>
  <c r="E52" i="1" s="1"/>
  <c r="K51" i="1"/>
  <c r="K50" i="1"/>
  <c r="F50" i="1"/>
  <c r="E50" i="1"/>
  <c r="K49" i="1"/>
  <c r="F49" i="1"/>
  <c r="E49" i="1"/>
  <c r="K48" i="1"/>
  <c r="F48" i="1"/>
  <c r="E48" i="1"/>
  <c r="F46" i="1"/>
  <c r="E46" i="1" s="1"/>
  <c r="K45" i="1"/>
  <c r="F45" i="1"/>
  <c r="E45" i="1" s="1"/>
  <c r="K44" i="1"/>
  <c r="F44" i="1"/>
  <c r="E44" i="1" s="1"/>
  <c r="K43" i="1"/>
  <c r="F43" i="1"/>
  <c r="E43" i="1"/>
  <c r="K42" i="1"/>
  <c r="F42" i="1"/>
  <c r="E42" i="1" s="1"/>
  <c r="K40" i="1"/>
  <c r="F40" i="1"/>
  <c r="E40" i="1" s="1"/>
  <c r="K39" i="1"/>
  <c r="F39" i="1"/>
  <c r="E39" i="1"/>
  <c r="K37" i="1"/>
  <c r="F37" i="1"/>
  <c r="E37" i="1" s="1"/>
  <c r="K36" i="1"/>
  <c r="F36" i="1"/>
  <c r="E36" i="1" s="1"/>
  <c r="K35" i="1"/>
  <c r="F35" i="1"/>
  <c r="E35" i="1" s="1"/>
  <c r="K34" i="1"/>
  <c r="F34" i="1"/>
  <c r="E34" i="1" s="1"/>
  <c r="K33" i="1"/>
  <c r="F33" i="1"/>
  <c r="E33" i="1"/>
  <c r="K32" i="1"/>
  <c r="F32" i="1"/>
  <c r="E32" i="1"/>
  <c r="K31" i="1"/>
  <c r="F31" i="1"/>
  <c r="E31" i="1" s="1"/>
  <c r="F29" i="1"/>
  <c r="E29" i="1" s="1"/>
  <c r="G10" i="1"/>
  <c r="F10" i="1"/>
  <c r="E10" i="1"/>
  <c r="D10" i="1"/>
  <c r="H8" i="1"/>
  <c r="G8" i="1"/>
  <c r="F8" i="1"/>
  <c r="E8" i="1"/>
  <c r="D8" i="1"/>
  <c r="F30" i="1" l="1"/>
  <c r="E30" i="1" s="1"/>
  <c r="K46" i="1"/>
  <c r="E26" i="1"/>
  <c r="E27" i="1" s="1"/>
  <c r="K29" i="1"/>
  <c r="E58" i="1" l="1"/>
</calcChain>
</file>

<file path=xl/sharedStrings.xml><?xml version="1.0" encoding="utf-8"?>
<sst xmlns="http://schemas.openxmlformats.org/spreadsheetml/2006/main" count="86" uniqueCount="70">
  <si>
    <t>BUDGETKALKULATION</t>
  </si>
  <si>
    <t>Mengen</t>
  </si>
  <si>
    <t>Motoren</t>
  </si>
  <si>
    <t>Weichen</t>
  </si>
  <si>
    <t>Stopper</t>
  </si>
  <si>
    <t>Scanner</t>
  </si>
  <si>
    <t>HMI</t>
  </si>
  <si>
    <t>Unterverteiler</t>
  </si>
  <si>
    <t>Schaltschränke</t>
  </si>
  <si>
    <t>eWon</t>
  </si>
  <si>
    <t>Tableaus</t>
  </si>
  <si>
    <t>Produktart</t>
  </si>
  <si>
    <t>ILS</t>
  </si>
  <si>
    <t>Optionen</t>
  </si>
  <si>
    <t>Einzeladerkennzeichnung</t>
  </si>
  <si>
    <t>Steckbar Excakt</t>
  </si>
  <si>
    <t>Halbleiter-Motorstarter (Low-Cost)</t>
  </si>
  <si>
    <t>Reparaturschalter für die Motoren</t>
  </si>
  <si>
    <t>KOSTENART</t>
  </si>
  <si>
    <t>ELEMENT</t>
  </si>
  <si>
    <t>AUFWAND</t>
  </si>
  <si>
    <t>Material in LL</t>
  </si>
  <si>
    <t>E2-1056</t>
  </si>
  <si>
    <t>Installationsmaterial vor Ort</t>
  </si>
  <si>
    <t>E1-1055</t>
  </si>
  <si>
    <t>Risikozuschlag Material</t>
  </si>
  <si>
    <t>HARDWARE GESAMT</t>
  </si>
  <si>
    <t>Sivas:AG</t>
  </si>
  <si>
    <t>Real</t>
  </si>
  <si>
    <t>€ / Std</t>
  </si>
  <si>
    <t>Aufschlag</t>
  </si>
  <si>
    <t>Typ</t>
  </si>
  <si>
    <t>Optimal</t>
  </si>
  <si>
    <t>Wochen</t>
  </si>
  <si>
    <t>Fertigung LL (Elektrowerkstatt)</t>
  </si>
  <si>
    <t>Dienstleistung in LL</t>
  </si>
  <si>
    <t>Schnittstelle MFR</t>
  </si>
  <si>
    <t>Schnittstelle RFID</t>
  </si>
  <si>
    <t>Pflichtenheft</t>
  </si>
  <si>
    <t>SPS-Programmierung</t>
  </si>
  <si>
    <t>46/100</t>
  </si>
  <si>
    <t>Inhouse/Emmert</t>
  </si>
  <si>
    <t>SPS-Dokumentation</t>
  </si>
  <si>
    <t>PC-Programmierung</t>
  </si>
  <si>
    <t>49/110</t>
  </si>
  <si>
    <t>PC-Visualisierung</t>
  </si>
  <si>
    <t>Inhouse/Extern</t>
  </si>
  <si>
    <t>Montage elektrisch</t>
  </si>
  <si>
    <t>Inbetriebnahmetest Hardware durch Montage</t>
  </si>
  <si>
    <t>SPS-Inbetriebsetzung</t>
  </si>
  <si>
    <t>47/101</t>
  </si>
  <si>
    <t>On-Site/Emmert</t>
  </si>
  <si>
    <t>Validierung Safety / Erdung</t>
  </si>
  <si>
    <t>PC-Inbetriebsetzung</t>
  </si>
  <si>
    <t>50/111</t>
  </si>
  <si>
    <t>On-Site/Extern</t>
  </si>
  <si>
    <t>Maschinentest</t>
  </si>
  <si>
    <t>Inbetriebnahmeunterstützung durch Montage</t>
  </si>
  <si>
    <t>Dokumentation Automation Bedienerhandbuch</t>
  </si>
  <si>
    <t>Übersetzung Dokumentation</t>
  </si>
  <si>
    <t>extern</t>
  </si>
  <si>
    <t>Schulung vor Ort beim Kunden</t>
  </si>
  <si>
    <t>Abnahme (vor Ort)</t>
  </si>
  <si>
    <t>SPS-Anlagenbetreuung</t>
  </si>
  <si>
    <t>PC-Anlagenbetreuung</t>
  </si>
  <si>
    <t>Anlagenbetreuung durch Montage</t>
  </si>
  <si>
    <t>GESAMT</t>
  </si>
  <si>
    <r>
      <t>Projekt:</t>
    </r>
    <r>
      <rPr>
        <b/>
        <sz val="12"/>
        <color rgb="FFFF0000"/>
        <rFont val="Arial"/>
        <family val="2"/>
      </rPr>
      <t xml:space="preserve"> xxxxxx</t>
    </r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</si>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</sst>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\€;\-#,##0\ \€"/>
    <numFmt numFmtId="165" formatCode="_-* #,##0_ \€_-;\-* #,##0_ \€_-;_-* &quot;-&quot;??_ \€_-;_-@_-"/>
    <numFmt numFmtId="166" formatCode="#,##0\ &quot;h&quot;;\-#,##0\ &quot;h&quot;"/>
    <numFmt numFmtId="167" formatCode="_-* #,##0\ [$€-407]_-;\-* #,##0\ [$€-407]_-;_-* &quot;-&quot;??\ [$€-407]_-;_-@_-"/>
    <numFmt numFmtId="168" formatCode="_-* #,##0\ [$€-1]_-;\-* #,##0\ [$€-1]_-;_-* &quot;-&quot;??\ [$€-1]_-"/>
    <numFmt numFmtId="169" formatCode="_-* #,##0.00\ [$€-1]_-;\-* #,##0.00\ [$€-1]_-;_-* &quot;-&quot;??\ [$€-1]_-"/>
  </numFmts>
  <fonts count="10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66FF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rgb="FFFF00FF"/>
        <bgColor rgb="FF000000"/>
      </patternFill>
    </fill>
    <fill>
      <patternFill patternType="solid">
        <fgColor rgb="FF00B0F0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169" fontId="7" fillId="0" borderId="0" applyFont="0" applyFill="0" applyBorder="0" applyAlignment="0" applyProtection="0"/>
  </cellStyleXfs>
  <cellXfs count="97">
    <xf numFmtId="0" fontId="0" fillId="0" borderId="0" xfId="0"/>
    <xf numFmtId="2" fontId="1" fillId="2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/>
    <xf numFmtId="49" fontId="3" fillId="0" borderId="0" xfId="0" applyNumberFormat="1" applyFont="1"/>
    <xf numFmtId="49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quotePrefix="1" applyFont="1"/>
    <xf numFmtId="0" fontId="8" fillId="0" borderId="0" xfId="0" applyFont="1" applyAlignment="1">
      <alignment horizontal="center"/>
    </xf>
    <xf numFmtId="0" fontId="8" fillId="0" borderId="0" xfId="0" applyFont="1"/>
    <xf numFmtId="165" fontId="2" fillId="0" borderId="0" xfId="0" applyNumberFormat="1" applyFont="1"/>
    <xf numFmtId="164" fontId="8" fillId="0" borderId="0" xfId="0" applyNumberFormat="1" applyFo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165" fontId="2" fillId="0" borderId="10" xfId="0" applyNumberFormat="1" applyFont="1" applyBorder="1"/>
    <xf numFmtId="164" fontId="8" fillId="5" borderId="0" xfId="0" applyNumberFormat="1" applyFont="1" applyFill="1"/>
    <xf numFmtId="0" fontId="2" fillId="5" borderId="0" xfId="0" applyFont="1" applyFill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16" xfId="0" applyFont="1" applyFill="1" applyBorder="1" applyAlignment="1">
      <alignment horizontal="left"/>
    </xf>
    <xf numFmtId="0" fontId="7" fillId="0" borderId="11" xfId="0" quotePrefix="1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/>
    <xf numFmtId="0" fontId="1" fillId="6" borderId="11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6" borderId="11" xfId="0" applyFont="1" applyFill="1" applyBorder="1"/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8" fillId="6" borderId="14" xfId="0" applyFont="1" applyFill="1" applyBorder="1" applyAlignment="1">
      <alignment horizontal="center"/>
    </xf>
    <xf numFmtId="164" fontId="8" fillId="4" borderId="14" xfId="0" applyNumberFormat="1" applyFont="1" applyFill="1" applyBorder="1"/>
    <xf numFmtId="2" fontId="2" fillId="0" borderId="0" xfId="0" applyNumberFormat="1" applyFont="1"/>
    <xf numFmtId="0" fontId="2" fillId="6" borderId="12" xfId="0" applyFont="1" applyFill="1" applyBorder="1"/>
    <xf numFmtId="9" fontId="8" fillId="6" borderId="14" xfId="0" applyNumberFormat="1" applyFont="1" applyFill="1" applyBorder="1" applyAlignment="1">
      <alignment horizontal="center"/>
    </xf>
    <xf numFmtId="164" fontId="8" fillId="0" borderId="14" xfId="0" applyNumberFormat="1" applyFont="1" applyBorder="1"/>
    <xf numFmtId="164" fontId="9" fillId="7" borderId="19" xfId="0" applyNumberFormat="1" applyFont="1" applyFill="1" applyBorder="1" applyAlignment="1">
      <alignment vertical="center"/>
    </xf>
    <xf numFmtId="0" fontId="8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7" fillId="0" borderId="14" xfId="0" applyFont="1" applyBorder="1" applyAlignment="1">
      <alignment horizontal="center"/>
    </xf>
    <xf numFmtId="0" fontId="2" fillId="0" borderId="14" xfId="0" applyFont="1" applyBorder="1"/>
    <xf numFmtId="164" fontId="7" fillId="8" borderId="14" xfId="1" applyNumberFormat="1" applyFill="1" applyBorder="1" applyAlignment="1">
      <alignment vertical="center"/>
    </xf>
    <xf numFmtId="166" fontId="7" fillId="4" borderId="14" xfId="0" applyNumberFormat="1" applyFont="1" applyFill="1" applyBorder="1"/>
    <xf numFmtId="167" fontId="2" fillId="9" borderId="14" xfId="0" applyNumberFormat="1" applyFont="1" applyFill="1" applyBorder="1"/>
    <xf numFmtId="165" fontId="2" fillId="9" borderId="14" xfId="0" applyNumberFormat="1" applyFont="1" applyFill="1" applyBorder="1"/>
    <xf numFmtId="9" fontId="2" fillId="0" borderId="14" xfId="0" applyNumberFormat="1" applyFont="1" applyBorder="1" applyAlignment="1">
      <alignment horizontal="center"/>
    </xf>
    <xf numFmtId="0" fontId="8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20" xfId="0" applyFont="1" applyBorder="1"/>
    <xf numFmtId="0" fontId="8" fillId="0" borderId="21" xfId="0" applyFont="1" applyBorder="1" applyAlignment="1">
      <alignment horizontal="center"/>
    </xf>
    <xf numFmtId="165" fontId="2" fillId="9" borderId="21" xfId="0" applyNumberFormat="1" applyFont="1" applyFill="1" applyBorder="1"/>
    <xf numFmtId="166" fontId="8" fillId="10" borderId="21" xfId="0" applyNumberFormat="1" applyFont="1" applyFill="1" applyBorder="1"/>
    <xf numFmtId="0" fontId="8" fillId="0" borderId="21" xfId="0" quotePrefix="1" applyFont="1" applyBorder="1" applyAlignment="1">
      <alignment horizontal="center"/>
    </xf>
    <xf numFmtId="0" fontId="7" fillId="0" borderId="14" xfId="0" applyFont="1" applyBorder="1"/>
    <xf numFmtId="166" fontId="8" fillId="11" borderId="21" xfId="0" applyNumberFormat="1" applyFont="1" applyFill="1" applyBorder="1"/>
    <xf numFmtId="0" fontId="2" fillId="0" borderId="11" xfId="0" applyFont="1" applyBorder="1"/>
    <xf numFmtId="0" fontId="2" fillId="0" borderId="12" xfId="0" applyFont="1" applyBorder="1"/>
    <xf numFmtId="0" fontId="7" fillId="0" borderId="12" xfId="0" applyFont="1" applyBorder="1"/>
    <xf numFmtId="166" fontId="8" fillId="0" borderId="12" xfId="0" applyNumberFormat="1" applyFont="1" applyBorder="1"/>
    <xf numFmtId="0" fontId="8" fillId="0" borderId="10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8" fillId="0" borderId="22" xfId="0" applyFont="1" applyBorder="1" applyAlignment="1">
      <alignment horizontal="center"/>
    </xf>
    <xf numFmtId="165" fontId="2" fillId="9" borderId="22" xfId="0" applyNumberFormat="1" applyFont="1" applyFill="1" applyBorder="1"/>
    <xf numFmtId="9" fontId="2" fillId="0" borderId="22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8" fillId="0" borderId="14" xfId="0" quotePrefix="1" applyFont="1" applyBorder="1" applyAlignment="1">
      <alignment horizontal="center"/>
    </xf>
    <xf numFmtId="168" fontId="7" fillId="8" borderId="22" xfId="2" applyNumberFormat="1" applyFont="1" applyFill="1" applyBorder="1"/>
    <xf numFmtId="0" fontId="2" fillId="0" borderId="22" xfId="0" applyFont="1" applyBorder="1" applyAlignment="1">
      <alignment horizontal="center"/>
    </xf>
    <xf numFmtId="0" fontId="8" fillId="0" borderId="15" xfId="0" applyFont="1" applyBorder="1"/>
    <xf numFmtId="0" fontId="2" fillId="0" borderId="16" xfId="0" applyFont="1" applyBorder="1"/>
    <xf numFmtId="0" fontId="8" fillId="0" borderId="23" xfId="0" applyFont="1" applyBorder="1" applyAlignment="1">
      <alignment horizontal="center"/>
    </xf>
    <xf numFmtId="166" fontId="8" fillId="4" borderId="14" xfId="0" applyNumberFormat="1" applyFont="1" applyFill="1" applyBorder="1"/>
    <xf numFmtId="165" fontId="2" fillId="9" borderId="23" xfId="0" applyNumberFormat="1" applyFont="1" applyFill="1" applyBorder="1"/>
    <xf numFmtId="168" fontId="7" fillId="8" borderId="14" xfId="2" applyNumberFormat="1" applyFont="1" applyFill="1" applyBorder="1"/>
  </cellXfs>
  <cellStyles count="3">
    <cellStyle name="Euro" xfId="2" xr:uid="{131E6736-C5DF-444A-9605-5AB95CB7F616}"/>
    <cellStyle name="Standard" xfId="0" builtinId="0"/>
    <cellStyle name="Standard 2" xfId="1" xr:uid="{4FFEF51B-9D05-42B5-924F-487B9DA659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s.hensch\Skripte\Auswertung%20Automationskalkulation\Vorlage\Vorlage.xlsx" TargetMode="External"/><Relationship Id="rId1" Type="http://schemas.openxmlformats.org/officeDocument/2006/relationships/externalLinkPath" Target="Vorl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KBLATT"/>
      <sheetName val="EAs"/>
      <sheetName val="HW"/>
      <sheetName val="HW_Liste"/>
      <sheetName val="DL"/>
      <sheetName val="EMO"/>
      <sheetName val="Kaufteile"/>
      <sheetName val="Verlauf"/>
    </sheetNames>
    <sheetDataSet>
      <sheetData sheetId="0"/>
      <sheetData sheetId="1">
        <row r="4">
          <cell r="B4">
            <v>39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2</v>
          </cell>
        </row>
        <row r="19">
          <cell r="B19">
            <v>33</v>
          </cell>
        </row>
        <row r="20">
          <cell r="B20">
            <v>17</v>
          </cell>
        </row>
      </sheetData>
      <sheetData sheetId="2">
        <row r="10">
          <cell r="B10">
            <v>1</v>
          </cell>
        </row>
        <row r="17">
          <cell r="B17">
            <v>1</v>
          </cell>
        </row>
        <row r="22">
          <cell r="B22">
            <v>3</v>
          </cell>
        </row>
        <row r="34">
          <cell r="B34">
            <v>11</v>
          </cell>
        </row>
        <row r="44">
          <cell r="B4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A586-9A7D-462A-B050-0AA22708364C}">
  <dimension ref="A1:K58"/>
  <sheetViews>
    <sheetView tabSelected="1" topLeftCell="A24" workbookViewId="0">
      <selection activeCell="N44" sqref="N44"/>
    </sheetView>
  </sheetViews>
  <sheetFormatPr baseColWidth="10" defaultRowHeight="15" x14ac:dyDescent="0.25"/>
  <sheetData>
    <row r="1" spans="1:11" ht="15.75" x14ac:dyDescent="0.25">
      <c r="A1" s="1" t="s">
        <v>0</v>
      </c>
      <c r="B1" s="2"/>
      <c r="C1" s="3"/>
      <c r="D1" s="3"/>
      <c r="E1" s="3"/>
      <c r="F1" s="3"/>
      <c r="G1" s="3"/>
      <c r="H1" s="2"/>
      <c r="I1" s="3"/>
      <c r="J1" s="3"/>
      <c r="K1" s="3"/>
    </row>
    <row r="2" spans="1:11" ht="15.75" x14ac:dyDescent="0.25">
      <c r="A2" s="4"/>
      <c r="B2" s="2"/>
      <c r="C2" s="3"/>
      <c r="D2" s="3"/>
      <c r="E2" s="3"/>
      <c r="F2" s="3"/>
      <c r="G2" s="3"/>
      <c r="H2" s="2"/>
      <c r="I2" s="3"/>
      <c r="J2" s="3"/>
      <c r="K2" s="3"/>
    </row>
    <row r="3" spans="1:11" ht="16.5" thickBot="1" x14ac:dyDescent="0.3">
      <c r="A3" s="5" t="s">
        <v>67</v>
      </c>
      <c r="B3" s="6"/>
      <c r="C3" s="7"/>
      <c r="D3" s="7"/>
      <c r="E3" s="7"/>
      <c r="F3" s="7"/>
      <c r="G3" s="7"/>
      <c r="H3" s="8">
        <v>45754</v>
      </c>
      <c r="I3" s="3"/>
      <c r="J3" s="3"/>
      <c r="K3" s="3"/>
    </row>
    <row r="4" spans="1:11" x14ac:dyDescent="0.25">
      <c r="A4" s="9"/>
      <c r="B4" s="10"/>
      <c r="C4" s="10"/>
      <c r="D4" s="10"/>
      <c r="E4" s="10"/>
      <c r="F4" s="10"/>
      <c r="G4" s="11"/>
      <c r="H4" s="12"/>
      <c r="I4" s="10"/>
      <c r="J4" s="10"/>
      <c r="K4" s="10"/>
    </row>
    <row r="5" spans="1:11" x14ac:dyDescent="0.25">
      <c r="A5" s="13"/>
      <c r="B5" s="10"/>
      <c r="C5" s="10"/>
      <c r="D5" s="10"/>
      <c r="E5" s="10"/>
      <c r="F5" s="10"/>
      <c r="G5" s="11"/>
      <c r="H5" s="14"/>
      <c r="I5" s="10"/>
      <c r="J5" s="10"/>
      <c r="K5" s="10"/>
    </row>
    <row r="6" spans="1:11" ht="15.75" thickBot="1" x14ac:dyDescent="0.3">
      <c r="A6" s="15"/>
      <c r="B6" s="16"/>
      <c r="C6" s="17"/>
      <c r="D6" s="18"/>
      <c r="E6" s="19"/>
      <c r="F6" s="3"/>
      <c r="G6" s="3"/>
      <c r="H6" s="2"/>
      <c r="I6" s="3"/>
      <c r="J6" s="3"/>
      <c r="K6" s="3"/>
    </row>
    <row r="7" spans="1:11" ht="15.75" x14ac:dyDescent="0.25">
      <c r="A7" s="20" t="s">
        <v>1</v>
      </c>
      <c r="B7" s="21"/>
      <c r="C7" s="21"/>
      <c r="D7" s="22" t="s">
        <v>2</v>
      </c>
      <c r="E7" s="23" t="s">
        <v>3</v>
      </c>
      <c r="F7" s="23" t="s">
        <v>4</v>
      </c>
      <c r="G7" s="23" t="s">
        <v>5</v>
      </c>
      <c r="H7" s="23" t="s">
        <v>6</v>
      </c>
      <c r="I7" s="3"/>
      <c r="J7" s="3"/>
      <c r="K7" s="3"/>
    </row>
    <row r="8" spans="1:11" ht="15.75" thickBot="1" x14ac:dyDescent="0.3">
      <c r="A8" s="15"/>
      <c r="B8" s="16"/>
      <c r="C8" s="17"/>
      <c r="D8" s="24">
        <f>([1]EAs!B4)</f>
        <v>39</v>
      </c>
      <c r="E8" s="25">
        <f>[1]EAs!B19</f>
        <v>33</v>
      </c>
      <c r="F8" s="25">
        <f>[1]EAs!B20</f>
        <v>17</v>
      </c>
      <c r="G8" s="25">
        <f>([1]EAs!B14+[1]EAs!B15+[1]EAs!B16)</f>
        <v>2</v>
      </c>
      <c r="H8" s="26">
        <f>[1]HW!B44</f>
        <v>2</v>
      </c>
      <c r="I8" s="3"/>
      <c r="J8" s="3"/>
      <c r="K8" s="3"/>
    </row>
    <row r="9" spans="1:11" x14ac:dyDescent="0.25">
      <c r="A9" s="15"/>
      <c r="B9" s="16"/>
      <c r="C9" s="17"/>
      <c r="D9" s="23" t="s">
        <v>7</v>
      </c>
      <c r="E9" s="27" t="s">
        <v>8</v>
      </c>
      <c r="F9" s="27" t="s">
        <v>9</v>
      </c>
      <c r="G9" s="27" t="s">
        <v>10</v>
      </c>
      <c r="H9" s="27"/>
      <c r="I9" s="3"/>
      <c r="J9" s="3"/>
      <c r="K9" s="3"/>
    </row>
    <row r="10" spans="1:11" ht="15.75" thickBot="1" x14ac:dyDescent="0.3">
      <c r="A10" s="15"/>
      <c r="B10" s="16"/>
      <c r="C10" s="17"/>
      <c r="D10" s="26">
        <f>[1]HW!B22</f>
        <v>3</v>
      </c>
      <c r="E10" s="28">
        <f>[1]HW!B17</f>
        <v>1</v>
      </c>
      <c r="F10" s="28">
        <f>[1]HW!B10</f>
        <v>1</v>
      </c>
      <c r="G10" s="28">
        <f>[1]HW!B34</f>
        <v>11</v>
      </c>
      <c r="H10" s="28"/>
      <c r="I10" s="3"/>
      <c r="J10" s="3"/>
      <c r="K10" s="3"/>
    </row>
    <row r="11" spans="1:11" x14ac:dyDescent="0.25">
      <c r="A11" s="15"/>
      <c r="B11" s="16"/>
      <c r="C11" s="17"/>
      <c r="D11" s="2"/>
      <c r="E11" s="2"/>
      <c r="F11" s="2"/>
      <c r="G11" s="2"/>
      <c r="H11" s="2"/>
      <c r="I11" s="2"/>
      <c r="J11" s="2"/>
      <c r="K11" s="3"/>
    </row>
    <row r="12" spans="1:11" ht="15.75" x14ac:dyDescent="0.25">
      <c r="A12" s="20" t="s">
        <v>11</v>
      </c>
      <c r="B12" s="21"/>
      <c r="C12" s="21"/>
      <c r="D12" s="29"/>
      <c r="E12" s="30"/>
      <c r="F12" s="31"/>
      <c r="G12" s="3"/>
      <c r="H12" s="2"/>
      <c r="I12" s="3"/>
      <c r="J12" s="3"/>
      <c r="K12" s="3"/>
    </row>
    <row r="13" spans="1:11" x14ac:dyDescent="0.25">
      <c r="A13" s="32" t="s">
        <v>68</v>
      </c>
      <c r="B13" s="33"/>
      <c r="C13" s="34"/>
      <c r="D13" s="35">
        <v>0</v>
      </c>
      <c r="E13" s="3"/>
      <c r="F13" s="3"/>
      <c r="G13" s="3"/>
      <c r="H13" s="2"/>
      <c r="I13" s="3"/>
      <c r="J13" s="3"/>
      <c r="K13" s="3"/>
    </row>
    <row r="14" spans="1:11" x14ac:dyDescent="0.25">
      <c r="A14" s="32" t="s">
        <v>69</v>
      </c>
      <c r="B14" s="33"/>
      <c r="C14" s="34"/>
      <c r="D14" s="35">
        <v>1</v>
      </c>
      <c r="E14" s="3"/>
      <c r="F14" s="3"/>
      <c r="G14" s="3"/>
      <c r="H14" s="2"/>
      <c r="I14" s="3"/>
      <c r="J14" s="3"/>
      <c r="K14" s="3"/>
    </row>
    <row r="15" spans="1:11" x14ac:dyDescent="0.25">
      <c r="A15" s="32" t="s">
        <v>12</v>
      </c>
      <c r="B15" s="33"/>
      <c r="C15" s="34"/>
      <c r="D15" s="35">
        <v>0</v>
      </c>
      <c r="E15" s="19"/>
      <c r="F15" s="3"/>
      <c r="G15" s="3"/>
      <c r="H15" s="2"/>
      <c r="I15" s="3"/>
      <c r="J15" s="3"/>
      <c r="K15" s="3"/>
    </row>
    <row r="16" spans="1:11" x14ac:dyDescent="0.25">
      <c r="A16" s="15"/>
      <c r="B16" s="16"/>
      <c r="C16" s="17"/>
      <c r="D16" s="2"/>
      <c r="E16" s="2"/>
      <c r="F16" s="2"/>
      <c r="G16" s="2"/>
      <c r="H16" s="2"/>
      <c r="I16" s="2"/>
      <c r="J16" s="2"/>
      <c r="K16" s="3"/>
    </row>
    <row r="17" spans="1:11" ht="15.75" x14ac:dyDescent="0.25">
      <c r="A17" s="36" t="s">
        <v>13</v>
      </c>
      <c r="B17" s="37"/>
      <c r="C17" s="38"/>
      <c r="D17" s="29"/>
      <c r="E17" s="3"/>
      <c r="F17" s="3"/>
      <c r="G17" s="3"/>
      <c r="H17" s="2"/>
      <c r="I17" s="3"/>
      <c r="J17" s="3"/>
      <c r="K17" s="3"/>
    </row>
    <row r="18" spans="1:11" x14ac:dyDescent="0.25">
      <c r="A18" s="39" t="s">
        <v>14</v>
      </c>
      <c r="B18" s="40"/>
      <c r="C18" s="41"/>
      <c r="D18" s="35">
        <v>0</v>
      </c>
      <c r="E18" s="3"/>
      <c r="F18" s="3"/>
      <c r="G18" s="3"/>
      <c r="H18" s="2"/>
      <c r="I18" s="3"/>
      <c r="J18" s="3"/>
      <c r="K18" s="3"/>
    </row>
    <row r="19" spans="1:11" x14ac:dyDescent="0.25">
      <c r="A19" s="39" t="s">
        <v>15</v>
      </c>
      <c r="B19" s="40"/>
      <c r="C19" s="41"/>
      <c r="D19" s="35">
        <v>1</v>
      </c>
      <c r="E19" s="19"/>
      <c r="F19" s="3"/>
      <c r="G19" s="3"/>
      <c r="H19" s="2"/>
      <c r="I19" s="3"/>
      <c r="J19" s="3"/>
      <c r="K19" s="3"/>
    </row>
    <row r="20" spans="1:11" x14ac:dyDescent="0.25">
      <c r="A20" s="39" t="s">
        <v>16</v>
      </c>
      <c r="B20" s="40"/>
      <c r="C20" s="41"/>
      <c r="D20" s="35">
        <v>0</v>
      </c>
      <c r="E20" s="19"/>
      <c r="F20" s="3"/>
      <c r="G20" s="3"/>
      <c r="H20" s="2"/>
      <c r="I20" s="3"/>
      <c r="J20" s="3"/>
      <c r="K20" s="3"/>
    </row>
    <row r="21" spans="1:11" x14ac:dyDescent="0.25">
      <c r="A21" s="39" t="s">
        <v>17</v>
      </c>
      <c r="B21" s="40"/>
      <c r="C21" s="41"/>
      <c r="D21" s="35">
        <v>0</v>
      </c>
      <c r="E21" s="19"/>
      <c r="F21" s="3"/>
      <c r="G21" s="3"/>
      <c r="H21" s="2"/>
      <c r="I21" s="3"/>
      <c r="J21" s="3"/>
      <c r="K21" s="3"/>
    </row>
    <row r="22" spans="1:11" x14ac:dyDescent="0.25">
      <c r="A22" s="15"/>
      <c r="B22" s="16"/>
      <c r="C22" s="17"/>
      <c r="D22" s="2"/>
      <c r="E22" s="19"/>
      <c r="F22" s="3"/>
      <c r="G22" s="3"/>
      <c r="H22" s="2"/>
      <c r="I22" s="3"/>
      <c r="J22" s="3"/>
      <c r="K22" s="3"/>
    </row>
    <row r="23" spans="1:11" ht="15.75" x14ac:dyDescent="0.25">
      <c r="A23" s="42" t="s">
        <v>18</v>
      </c>
      <c r="B23" s="43"/>
      <c r="C23" s="44"/>
      <c r="D23" s="45" t="s">
        <v>19</v>
      </c>
      <c r="E23" s="46" t="s">
        <v>20</v>
      </c>
      <c r="F23" s="47"/>
      <c r="G23" s="3"/>
      <c r="H23" s="2"/>
      <c r="I23" s="3"/>
      <c r="J23" s="3"/>
      <c r="K23" s="3"/>
    </row>
    <row r="24" spans="1:11" x14ac:dyDescent="0.25">
      <c r="A24" s="48" t="s">
        <v>21</v>
      </c>
      <c r="B24" s="49"/>
      <c r="C24" s="50"/>
      <c r="D24" s="51" t="s">
        <v>22</v>
      </c>
      <c r="E24" s="52">
        <v>1000</v>
      </c>
      <c r="F24" s="53"/>
      <c r="G24" s="53"/>
      <c r="H24" s="2"/>
      <c r="I24" s="3"/>
      <c r="J24" s="3"/>
      <c r="K24" s="3"/>
    </row>
    <row r="25" spans="1:11" x14ac:dyDescent="0.25">
      <c r="A25" s="48" t="s">
        <v>23</v>
      </c>
      <c r="B25" s="49"/>
      <c r="C25" s="50"/>
      <c r="D25" s="51" t="s">
        <v>24</v>
      </c>
      <c r="E25" s="52">
        <v>2000</v>
      </c>
      <c r="F25" s="53"/>
      <c r="G25" s="53"/>
      <c r="H25" s="2"/>
      <c r="I25" s="3"/>
      <c r="J25" s="3"/>
      <c r="K25" s="3"/>
    </row>
    <row r="26" spans="1:11" ht="15.75" thickBot="1" x14ac:dyDescent="0.3">
      <c r="A26" s="48" t="s">
        <v>25</v>
      </c>
      <c r="B26" s="49"/>
      <c r="C26" s="54"/>
      <c r="D26" s="55">
        <v>0.1</v>
      </c>
      <c r="E26" s="56">
        <f>(E24+E25)*D26</f>
        <v>300</v>
      </c>
      <c r="F26" s="53"/>
      <c r="G26" s="53"/>
      <c r="H26" s="2"/>
      <c r="I26" s="2"/>
      <c r="J26" s="2"/>
      <c r="K26" s="3"/>
    </row>
    <row r="27" spans="1:11" ht="16.5" thickBot="1" x14ac:dyDescent="0.3">
      <c r="A27" s="3"/>
      <c r="B27" s="3"/>
      <c r="C27" s="3"/>
      <c r="D27" s="3"/>
      <c r="E27" s="57">
        <f>+E24+E25+E26</f>
        <v>3300</v>
      </c>
      <c r="F27" s="53"/>
      <c r="G27" s="53"/>
      <c r="H27" s="2"/>
      <c r="I27" s="3"/>
      <c r="J27" s="3"/>
      <c r="K27" s="3"/>
    </row>
    <row r="28" spans="1:11" x14ac:dyDescent="0.25">
      <c r="A28" s="58" t="s">
        <v>26</v>
      </c>
      <c r="B28" s="59"/>
      <c r="C28" s="60"/>
      <c r="D28" s="45" t="s">
        <v>27</v>
      </c>
      <c r="E28" s="19"/>
      <c r="F28" s="61" t="s">
        <v>28</v>
      </c>
      <c r="G28" s="62" t="s">
        <v>29</v>
      </c>
      <c r="H28" s="35" t="s">
        <v>30</v>
      </c>
      <c r="I28" s="35" t="s">
        <v>31</v>
      </c>
      <c r="J28" s="61" t="s">
        <v>32</v>
      </c>
      <c r="K28" s="35" t="s">
        <v>33</v>
      </c>
    </row>
    <row r="29" spans="1:11" x14ac:dyDescent="0.25">
      <c r="A29" s="58" t="s">
        <v>34</v>
      </c>
      <c r="B29" s="59"/>
      <c r="C29" s="60"/>
      <c r="D29" s="45">
        <v>10</v>
      </c>
      <c r="E29" s="63">
        <f t="shared" ref="E29:E37" si="0">+F29*G29</f>
        <v>0</v>
      </c>
      <c r="F29" s="64">
        <f t="shared" ref="F29:F37" si="1">J29+H29*J29</f>
        <v>123</v>
      </c>
      <c r="G29" s="65"/>
      <c r="H29" s="35"/>
      <c r="I29" s="62"/>
      <c r="J29" s="64">
        <v>123</v>
      </c>
      <c r="K29" s="35">
        <f>ROUNDUP(J29/40,1)</f>
        <v>3.1</v>
      </c>
    </row>
    <row r="30" spans="1:11" x14ac:dyDescent="0.25">
      <c r="A30" s="58" t="s">
        <v>35</v>
      </c>
      <c r="B30" s="59"/>
      <c r="C30" s="60"/>
      <c r="D30" s="45">
        <v>43</v>
      </c>
      <c r="E30" s="63">
        <f t="shared" si="0"/>
        <v>0</v>
      </c>
      <c r="F30" s="64">
        <f t="shared" si="1"/>
        <v>394.83</v>
      </c>
      <c r="G30" s="66"/>
      <c r="H30" s="67">
        <v>0.23</v>
      </c>
      <c r="I30" s="62"/>
      <c r="J30" s="64">
        <v>321</v>
      </c>
      <c r="K30" s="35">
        <f t="shared" ref="K30:K56" si="2">ROUNDUP(J30/40,1)</f>
        <v>8.1</v>
      </c>
    </row>
    <row r="31" spans="1:11" x14ac:dyDescent="0.25">
      <c r="A31" s="68" t="s">
        <v>36</v>
      </c>
      <c r="B31" s="69"/>
      <c r="C31" s="70"/>
      <c r="D31" s="71">
        <v>40</v>
      </c>
      <c r="E31" s="63">
        <f t="shared" si="0"/>
        <v>0</v>
      </c>
      <c r="F31" s="64">
        <f t="shared" si="1"/>
        <v>153.75</v>
      </c>
      <c r="G31" s="72"/>
      <c r="H31" s="67">
        <v>0.25</v>
      </c>
      <c r="I31" s="62"/>
      <c r="J31" s="73">
        <v>123</v>
      </c>
      <c r="K31" s="35">
        <f t="shared" si="2"/>
        <v>3.1</v>
      </c>
    </row>
    <row r="32" spans="1:11" x14ac:dyDescent="0.25">
      <c r="A32" s="68" t="s">
        <v>37</v>
      </c>
      <c r="B32" s="69"/>
      <c r="C32" s="70"/>
      <c r="D32" s="71">
        <v>40</v>
      </c>
      <c r="E32" s="63">
        <f t="shared" si="0"/>
        <v>0</v>
      </c>
      <c r="F32" s="64">
        <f t="shared" si="1"/>
        <v>15</v>
      </c>
      <c r="G32" s="72"/>
      <c r="H32" s="67">
        <v>0.25</v>
      </c>
      <c r="I32" s="62"/>
      <c r="J32" s="73">
        <v>12</v>
      </c>
      <c r="K32" s="35">
        <f t="shared" si="2"/>
        <v>0.3</v>
      </c>
    </row>
    <row r="33" spans="1:11" x14ac:dyDescent="0.25">
      <c r="A33" s="68" t="s">
        <v>38</v>
      </c>
      <c r="B33" s="69"/>
      <c r="C33" s="70"/>
      <c r="D33" s="45">
        <v>43</v>
      </c>
      <c r="E33" s="63">
        <f t="shared" si="0"/>
        <v>0</v>
      </c>
      <c r="F33" s="64">
        <f t="shared" si="1"/>
        <v>14.76</v>
      </c>
      <c r="G33" s="72"/>
      <c r="H33" s="67">
        <v>0.23</v>
      </c>
      <c r="I33" s="62"/>
      <c r="J33" s="73">
        <v>12</v>
      </c>
      <c r="K33" s="35">
        <f t="shared" si="2"/>
        <v>0.3</v>
      </c>
    </row>
    <row r="34" spans="1:11" x14ac:dyDescent="0.25">
      <c r="A34" s="68" t="s">
        <v>39</v>
      </c>
      <c r="B34" s="69"/>
      <c r="C34" s="70"/>
      <c r="D34" s="74" t="s">
        <v>40</v>
      </c>
      <c r="E34" s="63">
        <f t="shared" si="0"/>
        <v>0</v>
      </c>
      <c r="F34" s="64">
        <f t="shared" si="1"/>
        <v>153.75</v>
      </c>
      <c r="G34" s="72"/>
      <c r="H34" s="67">
        <v>0.25</v>
      </c>
      <c r="I34" s="75" t="s">
        <v>41</v>
      </c>
      <c r="J34" s="73">
        <v>123</v>
      </c>
      <c r="K34" s="35">
        <f t="shared" si="2"/>
        <v>3.1</v>
      </c>
    </row>
    <row r="35" spans="1:11" x14ac:dyDescent="0.25">
      <c r="A35" s="68" t="s">
        <v>42</v>
      </c>
      <c r="B35" s="69"/>
      <c r="C35" s="70"/>
      <c r="D35" s="74" t="s">
        <v>40</v>
      </c>
      <c r="E35" s="63">
        <f t="shared" si="0"/>
        <v>0</v>
      </c>
      <c r="F35" s="64">
        <f t="shared" si="1"/>
        <v>153.75</v>
      </c>
      <c r="G35" s="72"/>
      <c r="H35" s="67">
        <v>0.25</v>
      </c>
      <c r="I35" s="75" t="s">
        <v>41</v>
      </c>
      <c r="J35" s="73">
        <v>123</v>
      </c>
      <c r="K35" s="35">
        <f t="shared" si="2"/>
        <v>3.1</v>
      </c>
    </row>
    <row r="36" spans="1:11" x14ac:dyDescent="0.25">
      <c r="A36" s="68" t="s">
        <v>43</v>
      </c>
      <c r="B36" s="69"/>
      <c r="C36" s="70"/>
      <c r="D36" s="74" t="s">
        <v>44</v>
      </c>
      <c r="E36" s="63">
        <f t="shared" si="0"/>
        <v>0</v>
      </c>
      <c r="F36" s="64">
        <f t="shared" si="1"/>
        <v>25</v>
      </c>
      <c r="G36" s="72"/>
      <c r="H36" s="67">
        <v>0.25</v>
      </c>
      <c r="I36" s="75" t="s">
        <v>41</v>
      </c>
      <c r="J36" s="76">
        <v>20</v>
      </c>
      <c r="K36" s="35">
        <f t="shared" si="2"/>
        <v>0.5</v>
      </c>
    </row>
    <row r="37" spans="1:11" x14ac:dyDescent="0.25">
      <c r="A37" s="58" t="s">
        <v>45</v>
      </c>
      <c r="B37" s="59"/>
      <c r="C37" s="60"/>
      <c r="D37" s="74" t="s">
        <v>44</v>
      </c>
      <c r="E37" s="63">
        <f t="shared" si="0"/>
        <v>0</v>
      </c>
      <c r="F37" s="64">
        <f t="shared" si="1"/>
        <v>401.25</v>
      </c>
      <c r="G37" s="72"/>
      <c r="H37" s="67">
        <v>0.25</v>
      </c>
      <c r="I37" s="75" t="s">
        <v>46</v>
      </c>
      <c r="J37" s="73">
        <v>321</v>
      </c>
      <c r="K37" s="35">
        <f t="shared" si="2"/>
        <v>8.1</v>
      </c>
    </row>
    <row r="38" spans="1:11" x14ac:dyDescent="0.25">
      <c r="A38" s="77"/>
      <c r="B38" s="59"/>
      <c r="C38" s="78"/>
      <c r="D38" s="78"/>
      <c r="E38" s="79"/>
      <c r="F38" s="79"/>
      <c r="G38" s="80"/>
      <c r="H38" s="80"/>
      <c r="I38" s="80"/>
      <c r="J38" s="3"/>
      <c r="K38" s="35"/>
    </row>
    <row r="39" spans="1:11" x14ac:dyDescent="0.25">
      <c r="A39" s="81" t="s">
        <v>47</v>
      </c>
      <c r="B39" s="82"/>
      <c r="C39" s="83"/>
      <c r="D39" s="84">
        <v>25</v>
      </c>
      <c r="E39" s="63">
        <f>+F39*G39</f>
        <v>0</v>
      </c>
      <c r="F39" s="64">
        <f>J39+H39*J39</f>
        <v>353.1</v>
      </c>
      <c r="G39" s="85"/>
      <c r="H39" s="86">
        <v>0.1</v>
      </c>
      <c r="I39" s="62"/>
      <c r="J39" s="64">
        <v>321</v>
      </c>
      <c r="K39" s="35">
        <f t="shared" si="2"/>
        <v>8.1</v>
      </c>
    </row>
    <row r="40" spans="1:11" x14ac:dyDescent="0.25">
      <c r="A40" s="68" t="s">
        <v>48</v>
      </c>
      <c r="B40" s="69"/>
      <c r="C40" s="70"/>
      <c r="D40" s="71">
        <v>25</v>
      </c>
      <c r="E40" s="63">
        <f>+F40*G40</f>
        <v>0</v>
      </c>
      <c r="F40" s="64">
        <f>J40+H40*J40</f>
        <v>12</v>
      </c>
      <c r="G40" s="72"/>
      <c r="H40" s="87"/>
      <c r="I40" s="62"/>
      <c r="J40" s="73">
        <v>12</v>
      </c>
      <c r="K40" s="87">
        <f t="shared" si="2"/>
        <v>0.3</v>
      </c>
    </row>
    <row r="41" spans="1:11" x14ac:dyDescent="0.25">
      <c r="A41" s="77"/>
      <c r="B41" s="59"/>
      <c r="C41" s="78"/>
      <c r="D41" s="78"/>
      <c r="E41" s="79"/>
      <c r="F41" s="79"/>
      <c r="G41" s="80"/>
      <c r="H41" s="80"/>
      <c r="I41" s="80"/>
      <c r="J41" s="78"/>
      <c r="K41" s="35"/>
    </row>
    <row r="42" spans="1:11" x14ac:dyDescent="0.25">
      <c r="A42" s="81" t="s">
        <v>49</v>
      </c>
      <c r="B42" s="82"/>
      <c r="C42" s="83"/>
      <c r="D42" s="88" t="s">
        <v>50</v>
      </c>
      <c r="E42" s="89">
        <f>+F42*G42</f>
        <v>0</v>
      </c>
      <c r="F42" s="64">
        <f>J42+H42*J42</f>
        <v>401.25</v>
      </c>
      <c r="G42" s="85"/>
      <c r="H42" s="67">
        <v>0.25</v>
      </c>
      <c r="I42" s="75" t="s">
        <v>51</v>
      </c>
      <c r="J42" s="73">
        <v>321</v>
      </c>
      <c r="K42" s="35">
        <f>ROUNDUP(J42/50,1)</f>
        <v>6.5</v>
      </c>
    </row>
    <row r="43" spans="1:11" x14ac:dyDescent="0.25">
      <c r="A43" s="81" t="s">
        <v>52</v>
      </c>
      <c r="B43" s="82"/>
      <c r="C43" s="83"/>
      <c r="D43" s="88" t="s">
        <v>50</v>
      </c>
      <c r="E43" s="89">
        <f>+F43*G43</f>
        <v>0</v>
      </c>
      <c r="F43" s="64">
        <f>J43+H43*J43</f>
        <v>401.25</v>
      </c>
      <c r="G43" s="85"/>
      <c r="H43" s="67">
        <v>0.25</v>
      </c>
      <c r="I43" s="75" t="s">
        <v>51</v>
      </c>
      <c r="J43" s="73">
        <v>321</v>
      </c>
      <c r="K43" s="35">
        <f>ROUNDUP(J43/50,1)</f>
        <v>6.5</v>
      </c>
    </row>
    <row r="44" spans="1:11" x14ac:dyDescent="0.25">
      <c r="A44" s="58" t="s">
        <v>53</v>
      </c>
      <c r="B44" s="59"/>
      <c r="C44" s="60"/>
      <c r="D44" s="74" t="s">
        <v>54</v>
      </c>
      <c r="E44" s="89">
        <f>+F44*G44</f>
        <v>0</v>
      </c>
      <c r="F44" s="64">
        <f>J44+H44*J44</f>
        <v>153.75</v>
      </c>
      <c r="G44" s="66"/>
      <c r="H44" s="67">
        <v>0.25</v>
      </c>
      <c r="I44" s="75" t="s">
        <v>55</v>
      </c>
      <c r="J44" s="73">
        <v>123</v>
      </c>
      <c r="K44" s="35">
        <f>ROUNDUP(J44/50,1)</f>
        <v>2.5</v>
      </c>
    </row>
    <row r="45" spans="1:11" x14ac:dyDescent="0.25">
      <c r="A45" s="58" t="s">
        <v>56</v>
      </c>
      <c r="B45" s="59"/>
      <c r="C45" s="60"/>
      <c r="D45" s="45">
        <v>26</v>
      </c>
      <c r="E45" s="89">
        <f>+F45*G45</f>
        <v>0</v>
      </c>
      <c r="F45" s="64">
        <f>J45+H45*J45</f>
        <v>21</v>
      </c>
      <c r="G45" s="66"/>
      <c r="H45" s="90"/>
      <c r="I45" s="62"/>
      <c r="J45" s="73">
        <v>21</v>
      </c>
      <c r="K45" s="35">
        <f>ROUNDUP(J45/50,1)</f>
        <v>0.5</v>
      </c>
    </row>
    <row r="46" spans="1:11" x14ac:dyDescent="0.25">
      <c r="A46" s="91" t="s">
        <v>57</v>
      </c>
      <c r="B46" s="2"/>
      <c r="C46" s="92"/>
      <c r="D46" s="93">
        <v>26</v>
      </c>
      <c r="E46" s="89">
        <f>+F46*G46</f>
        <v>0</v>
      </c>
      <c r="F46" s="64">
        <f>J46+H46*J46</f>
        <v>123</v>
      </c>
      <c r="G46" s="66"/>
      <c r="H46" s="90"/>
      <c r="I46" s="62"/>
      <c r="J46" s="94">
        <v>123</v>
      </c>
      <c r="K46" s="35">
        <f>ROUNDUP(J46/50,1)</f>
        <v>2.5</v>
      </c>
    </row>
    <row r="47" spans="1:11" x14ac:dyDescent="0.25">
      <c r="A47" s="58"/>
      <c r="B47" s="59"/>
      <c r="C47" s="78"/>
      <c r="D47" s="40"/>
      <c r="E47" s="79"/>
      <c r="F47" s="79"/>
      <c r="G47" s="80"/>
      <c r="H47" s="80"/>
      <c r="I47" s="80"/>
      <c r="J47" s="3"/>
      <c r="K47" s="35"/>
    </row>
    <row r="48" spans="1:11" x14ac:dyDescent="0.25">
      <c r="A48" s="58" t="s">
        <v>58</v>
      </c>
      <c r="B48" s="59"/>
      <c r="C48" s="60"/>
      <c r="D48" s="45" t="s">
        <v>40</v>
      </c>
      <c r="E48" s="89">
        <f>+F48*G48</f>
        <v>0</v>
      </c>
      <c r="F48" s="64">
        <f>J48+H48*J48</f>
        <v>394.83</v>
      </c>
      <c r="G48" s="66"/>
      <c r="H48" s="67">
        <v>0.23</v>
      </c>
      <c r="I48" s="75" t="s">
        <v>41</v>
      </c>
      <c r="J48" s="73">
        <v>321</v>
      </c>
      <c r="K48" s="35">
        <f>ROUNDUP(J48/50,1)</f>
        <v>6.5</v>
      </c>
    </row>
    <row r="49" spans="1:11" x14ac:dyDescent="0.25">
      <c r="A49" s="58" t="s">
        <v>59</v>
      </c>
      <c r="B49" s="59"/>
      <c r="C49" s="60"/>
      <c r="D49" s="45">
        <v>66</v>
      </c>
      <c r="E49" s="89">
        <f>+F49*G49</f>
        <v>0</v>
      </c>
      <c r="F49" s="64">
        <f>J49+H49*J49</f>
        <v>0</v>
      </c>
      <c r="G49" s="66"/>
      <c r="H49" s="67">
        <v>0.23</v>
      </c>
      <c r="I49" s="75" t="s">
        <v>60</v>
      </c>
      <c r="J49" s="76">
        <v>0</v>
      </c>
      <c r="K49" s="35">
        <f t="shared" si="2"/>
        <v>0</v>
      </c>
    </row>
    <row r="50" spans="1:11" x14ac:dyDescent="0.25">
      <c r="A50" s="68" t="s">
        <v>61</v>
      </c>
      <c r="B50" s="69"/>
      <c r="C50" s="70"/>
      <c r="D50" s="88" t="s">
        <v>50</v>
      </c>
      <c r="E50" s="89">
        <f>+F50*G50</f>
        <v>0</v>
      </c>
      <c r="F50" s="64">
        <f>J50+H50*J50</f>
        <v>153.75</v>
      </c>
      <c r="G50" s="72"/>
      <c r="H50" s="67">
        <v>0.25</v>
      </c>
      <c r="I50" s="75" t="s">
        <v>41</v>
      </c>
      <c r="J50" s="73">
        <v>123</v>
      </c>
      <c r="K50" s="35">
        <f>ROUNDUP(J50/50,1)</f>
        <v>2.5</v>
      </c>
    </row>
    <row r="51" spans="1:11" x14ac:dyDescent="0.25">
      <c r="A51" s="58"/>
      <c r="B51" s="59"/>
      <c r="C51" s="78"/>
      <c r="D51" s="40"/>
      <c r="E51" s="79"/>
      <c r="F51" s="79"/>
      <c r="G51" s="80"/>
      <c r="H51" s="80"/>
      <c r="I51" s="80"/>
      <c r="J51" s="60"/>
      <c r="K51" s="35">
        <f t="shared" si="2"/>
        <v>0</v>
      </c>
    </row>
    <row r="52" spans="1:11" x14ac:dyDescent="0.25">
      <c r="A52" s="91" t="s">
        <v>62</v>
      </c>
      <c r="B52" s="2"/>
      <c r="C52" s="92"/>
      <c r="D52" s="88" t="s">
        <v>50</v>
      </c>
      <c r="E52" s="89">
        <f>+F52*G52</f>
        <v>0</v>
      </c>
      <c r="F52" s="64">
        <f>J52+H52*J52</f>
        <v>401.25</v>
      </c>
      <c r="G52" s="95"/>
      <c r="H52" s="67">
        <v>0.25</v>
      </c>
      <c r="I52" s="75" t="s">
        <v>51</v>
      </c>
      <c r="J52" s="73">
        <v>321</v>
      </c>
      <c r="K52" s="35">
        <f>ROUNDUP(J52/50,1)</f>
        <v>6.5</v>
      </c>
    </row>
    <row r="53" spans="1:11" x14ac:dyDescent="0.25">
      <c r="A53" s="58"/>
      <c r="B53" s="59"/>
      <c r="C53" s="78"/>
      <c r="D53" s="40"/>
      <c r="E53" s="79"/>
      <c r="F53" s="79"/>
      <c r="G53" s="80"/>
      <c r="H53" s="80"/>
      <c r="I53" s="80"/>
      <c r="J53" s="60"/>
      <c r="K53" s="35"/>
    </row>
    <row r="54" spans="1:11" x14ac:dyDescent="0.25">
      <c r="A54" s="81" t="s">
        <v>63</v>
      </c>
      <c r="B54" s="82"/>
      <c r="C54" s="83"/>
      <c r="D54" s="88" t="s">
        <v>50</v>
      </c>
      <c r="E54" s="89">
        <f>+F54*G54</f>
        <v>0</v>
      </c>
      <c r="F54" s="64">
        <f>J54+H54*J54</f>
        <v>153.75</v>
      </c>
      <c r="G54" s="85"/>
      <c r="H54" s="67">
        <v>0.25</v>
      </c>
      <c r="I54" s="75" t="s">
        <v>51</v>
      </c>
      <c r="J54" s="73">
        <v>123</v>
      </c>
      <c r="K54" s="35">
        <f>ROUNDUP(J54/50,1)</f>
        <v>2.5</v>
      </c>
    </row>
    <row r="55" spans="1:11" x14ac:dyDescent="0.25">
      <c r="A55" s="58" t="s">
        <v>64</v>
      </c>
      <c r="B55" s="59"/>
      <c r="C55" s="60"/>
      <c r="D55" s="74" t="s">
        <v>54</v>
      </c>
      <c r="E55" s="96">
        <f>+J55*G55</f>
        <v>0</v>
      </c>
      <c r="F55" s="64">
        <f>J55+H55*J55</f>
        <v>26.25</v>
      </c>
      <c r="G55" s="66"/>
      <c r="H55" s="67">
        <v>0.25</v>
      </c>
      <c r="I55" s="75" t="s">
        <v>55</v>
      </c>
      <c r="J55" s="76">
        <v>21</v>
      </c>
      <c r="K55" s="35">
        <f t="shared" si="2"/>
        <v>0.6</v>
      </c>
    </row>
    <row r="56" spans="1:11" x14ac:dyDescent="0.25">
      <c r="A56" s="81" t="s">
        <v>65</v>
      </c>
      <c r="B56" s="82"/>
      <c r="C56" s="83"/>
      <c r="D56" s="45">
        <v>26</v>
      </c>
      <c r="E56" s="89">
        <f>+J56*G56</f>
        <v>0</v>
      </c>
      <c r="F56" s="64">
        <f>J56+H56*J56</f>
        <v>123</v>
      </c>
      <c r="G56" s="85"/>
      <c r="H56" s="90"/>
      <c r="I56" s="62"/>
      <c r="J56" s="73">
        <v>123</v>
      </c>
      <c r="K56" s="35">
        <f t="shared" si="2"/>
        <v>3.1</v>
      </c>
    </row>
    <row r="57" spans="1:11" ht="15.75" thickBot="1" x14ac:dyDescent="0.3">
      <c r="A57" s="3"/>
      <c r="B57" s="2"/>
      <c r="C57" s="3"/>
      <c r="D57" s="3"/>
      <c r="E57" s="3"/>
      <c r="F57" s="3"/>
      <c r="G57" s="3"/>
      <c r="H57" s="2"/>
      <c r="I57" s="3"/>
      <c r="J57" s="3"/>
      <c r="K57" s="3"/>
    </row>
    <row r="58" spans="1:11" ht="16.5" thickBot="1" x14ac:dyDescent="0.3">
      <c r="A58" s="3"/>
      <c r="B58" s="2"/>
      <c r="C58" s="3"/>
      <c r="D58" s="17" t="s">
        <v>66</v>
      </c>
      <c r="E58" s="57">
        <f>SUM(E29:E56)+E27</f>
        <v>3300</v>
      </c>
      <c r="F58" s="18"/>
      <c r="G58" s="3"/>
      <c r="H58" s="3"/>
      <c r="I58" s="3"/>
      <c r="J58" s="3"/>
      <c r="K58" s="3"/>
    </row>
  </sheetData>
  <mergeCells count="6">
    <mergeCell ref="A7:C7"/>
    <mergeCell ref="A12:C12"/>
    <mergeCell ref="A13:C13"/>
    <mergeCell ref="A14:C14"/>
    <mergeCell ref="A15:C15"/>
    <mergeCell ref="A17:C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Hensch</dc:creator>
  <cp:lastModifiedBy>Simon Hensch</cp:lastModifiedBy>
  <dcterms:created xsi:type="dcterms:W3CDTF">2026-05-05T10:53:53Z</dcterms:created>
  <dcterms:modified xsi:type="dcterms:W3CDTF">2026-05-05T12:06:54Z</dcterms:modified>
</cp:coreProperties>
</file>