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y.wang\Documents\SSG-Ruledesigner-Konfigurator\SVGs\Omniflo\Bogen\"/>
    </mc:Choice>
  </mc:AlternateContent>
  <xr:revisionPtr revIDLastSave="0" documentId="8_{622FE803-9CBE-4688-856B-8AD71927C62B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D23" i="1"/>
  <c r="D16" i="1"/>
  <c r="D17" i="1"/>
  <c r="C17" i="1"/>
  <c r="C18" i="1" s="1"/>
  <c r="C7" i="1"/>
  <c r="D8" i="1" s="1"/>
  <c r="C8" i="1"/>
  <c r="D18" i="1" l="1"/>
  <c r="C19" i="1" s="1"/>
  <c r="D20" i="1" s="1"/>
  <c r="D22" i="1" s="1"/>
  <c r="C20" i="1" l="1"/>
</calcChain>
</file>

<file path=xl/sharedStrings.xml><?xml version="1.0" encoding="utf-8"?>
<sst xmlns="http://schemas.openxmlformats.org/spreadsheetml/2006/main" count="28" uniqueCount="22">
  <si>
    <t>Sivas Nr.</t>
  </si>
  <si>
    <t>Länge</t>
  </si>
  <si>
    <t>Breite</t>
  </si>
  <si>
    <t>dxf</t>
  </si>
  <si>
    <t>Cos.CP2</t>
  </si>
  <si>
    <t>svg</t>
  </si>
  <si>
    <t>Zwischenergbn.</t>
  </si>
  <si>
    <t>x</t>
  </si>
  <si>
    <t>y</t>
  </si>
  <si>
    <t>alt</t>
  </si>
  <si>
    <t>neu</t>
  </si>
  <si>
    <t>Profilbreite[mm]</t>
  </si>
  <si>
    <t>Pfadbreite[px]</t>
  </si>
  <si>
    <t>Winkel</t>
  </si>
  <si>
    <t>Direction</t>
  </si>
  <si>
    <t>Verschiebung</t>
  </si>
  <si>
    <t xml:space="preserve">Cos.CP1 </t>
  </si>
  <si>
    <t>Pos. CP1 neu</t>
  </si>
  <si>
    <t>Pos. CP2 neu</t>
  </si>
  <si>
    <t>CP1</t>
  </si>
  <si>
    <t>CP2</t>
  </si>
  <si>
    <t>svg neu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</si>
</sst>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96969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4" xfId="0" applyFill="1" applyBorder="1"/>
    <xf numFmtId="0" fontId="0" fillId="2" borderId="0" xfId="0" applyFill="1" applyBorder="1"/>
    <xf numFmtId="164" fontId="0" fillId="0" borderId="5" xfId="0" applyNumberFormat="1" applyBorder="1"/>
    <xf numFmtId="0" fontId="0" fillId="3" borderId="4" xfId="0" applyFill="1" applyBorder="1"/>
    <xf numFmtId="164" fontId="0" fillId="3" borderId="0" xfId="0" applyNumberFormat="1" applyFill="1" applyBorder="1"/>
    <xf numFmtId="0" fontId="0" fillId="4" borderId="4" xfId="0" applyFill="1" applyBorder="1"/>
    <xf numFmtId="0" fontId="0" fillId="0" borderId="8" xfId="0" applyBorder="1"/>
    <xf numFmtId="0" fontId="0" fillId="4" borderId="0" xfId="0" applyFill="1" applyBorder="1"/>
    <xf numFmtId="0" fontId="2" fillId="0" borderId="4" xfId="0" applyFont="1" applyBorder="1"/>
    <xf numFmtId="0" fontId="0" fillId="2" borderId="5" xfId="0" applyFill="1" applyBorder="1"/>
    <xf numFmtId="164" fontId="0" fillId="5" borderId="4" xfId="0" applyNumberFormat="1" applyFill="1" applyBorder="1"/>
    <xf numFmtId="0" fontId="0" fillId="5" borderId="0" xfId="0" applyFill="1" applyBorder="1"/>
    <xf numFmtId="0" fontId="0" fillId="5" borderId="4" xfId="0" applyFill="1" applyBorder="1"/>
    <xf numFmtId="0" fontId="0" fillId="5" borderId="6" xfId="0" applyFill="1" applyBorder="1"/>
    <xf numFmtId="0" fontId="0" fillId="5" borderId="7" xfId="0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6969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O23" sqref="O23"/>
    </sheetView>
  </sheetViews>
  <sheetFormatPr baseColWidth="10" defaultColWidth="8.88671875" defaultRowHeight="14.4" x14ac:dyDescent="0.3"/>
  <cols>
    <col min="1" max="1" width="12.6640625" customWidth="1"/>
    <col min="3" max="3" width="11.6640625" customWidth="1"/>
    <col min="4" max="4" width="9.44140625" bestFit="1" customWidth="1"/>
    <col min="5" max="5" width="14.33203125" customWidth="1"/>
  </cols>
  <sheetData>
    <row r="1" spans="1:6" x14ac:dyDescent="0.3">
      <c r="C1" t="s">
        <v>0</v>
      </c>
      <c r="E1" t="s">
        <v>12</v>
      </c>
      <c r="F1">
        <v>3.78</v>
      </c>
    </row>
    <row r="2" spans="1:6" ht="15" thickBot="1" x14ac:dyDescent="0.35">
      <c r="E2" t="s">
        <v>11</v>
      </c>
      <c r="F2">
        <v>42.082999999999998</v>
      </c>
    </row>
    <row r="3" spans="1:6" ht="21" x14ac:dyDescent="0.4">
      <c r="C3" s="1">
        <v>821104021</v>
      </c>
      <c r="D3" s="2"/>
      <c r="E3" s="3"/>
    </row>
    <row r="4" spans="1:6" x14ac:dyDescent="0.3">
      <c r="A4" t="s">
        <v>9</v>
      </c>
      <c r="C4" s="4"/>
      <c r="D4" s="5"/>
      <c r="E4" s="6"/>
    </row>
    <row r="5" spans="1:6" x14ac:dyDescent="0.3">
      <c r="C5" s="4" t="s">
        <v>2</v>
      </c>
      <c r="D5" s="5" t="s">
        <v>1</v>
      </c>
      <c r="E5" s="6" t="s">
        <v>13</v>
      </c>
    </row>
    <row r="6" spans="1:6" x14ac:dyDescent="0.3">
      <c r="A6" t="s">
        <v>3</v>
      </c>
      <c r="C6" s="7">
        <v>669.32899999999995</v>
      </c>
      <c r="D6" s="8">
        <v>400</v>
      </c>
      <c r="E6" s="16">
        <v>45</v>
      </c>
    </row>
    <row r="7" spans="1:6" x14ac:dyDescent="0.3">
      <c r="A7" t="s">
        <v>6</v>
      </c>
      <c r="C7" s="15">
        <f>MIN(D6,C6)*1000/MAX(D6,C6)+$F$1/2</f>
        <v>599.50343076424303</v>
      </c>
      <c r="D7" s="15"/>
      <c r="E7" s="9"/>
    </row>
    <row r="8" spans="1:6" x14ac:dyDescent="0.3">
      <c r="A8" t="s">
        <v>5</v>
      </c>
      <c r="C8" s="10">
        <f>IF(C6&gt;D6,1000,C7)</f>
        <v>1000</v>
      </c>
      <c r="D8" s="11">
        <f>IF(C6&lt;D6,1000,C7)</f>
        <v>599.50343076424303</v>
      </c>
      <c r="E8" s="6"/>
    </row>
    <row r="9" spans="1:6" x14ac:dyDescent="0.3">
      <c r="C9" s="4" t="s">
        <v>7</v>
      </c>
      <c r="D9" s="5" t="s">
        <v>8</v>
      </c>
      <c r="E9" s="6" t="s">
        <v>14</v>
      </c>
    </row>
    <row r="10" spans="1:6" x14ac:dyDescent="0.3">
      <c r="A10" t="s">
        <v>19</v>
      </c>
      <c r="C10" s="7">
        <v>0</v>
      </c>
      <c r="D10" s="8">
        <v>0</v>
      </c>
      <c r="E10" s="16">
        <v>270</v>
      </c>
    </row>
    <row r="11" spans="1:6" x14ac:dyDescent="0.3">
      <c r="A11" t="s">
        <v>20</v>
      </c>
      <c r="C11" s="7">
        <v>1000</v>
      </c>
      <c r="D11" s="8">
        <v>1000</v>
      </c>
      <c r="E11" s="16">
        <v>135</v>
      </c>
    </row>
    <row r="12" spans="1:6" x14ac:dyDescent="0.3">
      <c r="C12" s="4"/>
      <c r="D12" s="5"/>
      <c r="E12" s="6"/>
    </row>
    <row r="13" spans="1:6" x14ac:dyDescent="0.3">
      <c r="A13" t="s">
        <v>10</v>
      </c>
      <c r="C13" s="4"/>
      <c r="D13" s="5"/>
      <c r="E13" s="6"/>
    </row>
    <row r="14" spans="1:6" x14ac:dyDescent="0.3">
      <c r="C14" s="4" t="s">
        <v>2</v>
      </c>
      <c r="D14" s="5" t="s">
        <v>1</v>
      </c>
      <c r="E14" s="6"/>
    </row>
    <row r="15" spans="1:6" x14ac:dyDescent="0.3">
      <c r="C15" s="4" t="s">
        <v>7</v>
      </c>
      <c r="D15" s="5" t="s">
        <v>8</v>
      </c>
      <c r="E15" s="6"/>
    </row>
    <row r="16" spans="1:6" x14ac:dyDescent="0.3">
      <c r="A16" t="s">
        <v>17</v>
      </c>
      <c r="C16" s="12">
        <v>0</v>
      </c>
      <c r="D16" s="14">
        <f>$F$2/2</f>
        <v>21.041499999999999</v>
      </c>
      <c r="E16" s="6"/>
    </row>
    <row r="17" spans="1:5" x14ac:dyDescent="0.3">
      <c r="A17" t="s">
        <v>15</v>
      </c>
      <c r="C17" s="15">
        <f>COS(RADIANS(E6))*$F$2/2</f>
        <v>14.878587336336739</v>
      </c>
      <c r="D17" s="15">
        <f>SIN(RADIANS(E6))*$F$2/2</f>
        <v>14.878587336336738</v>
      </c>
      <c r="E17" s="6"/>
    </row>
    <row r="18" spans="1:5" x14ac:dyDescent="0.3">
      <c r="A18" t="s">
        <v>18</v>
      </c>
      <c r="C18" s="17">
        <f>C6+C17</f>
        <v>684.2075873363367</v>
      </c>
      <c r="D18" s="18">
        <f>D6+D17+D16</f>
        <v>435.92008733633674</v>
      </c>
      <c r="E18" s="6"/>
    </row>
    <row r="19" spans="1:5" x14ac:dyDescent="0.3">
      <c r="C19" s="15">
        <f>MIN(D18,C18)*1000/MAX(D18,C18)+$F$1/2</f>
        <v>639.00671049045377</v>
      </c>
      <c r="D19" s="15"/>
      <c r="E19" s="6"/>
    </row>
    <row r="20" spans="1:5" x14ac:dyDescent="0.3">
      <c r="A20" t="s">
        <v>21</v>
      </c>
      <c r="C20" s="10">
        <f>IF(C18&gt;D18,1000,C19)</f>
        <v>1000</v>
      </c>
      <c r="D20" s="11">
        <f>IF(C18&lt;D18,1000,C19)</f>
        <v>639.00671049045377</v>
      </c>
      <c r="E20" s="6"/>
    </row>
    <row r="21" spans="1:5" x14ac:dyDescent="0.3">
      <c r="C21" s="4" t="s">
        <v>7</v>
      </c>
      <c r="D21" s="5" t="s">
        <v>8</v>
      </c>
      <c r="E21" s="6"/>
    </row>
    <row r="22" spans="1:5" x14ac:dyDescent="0.3">
      <c r="A22" t="s">
        <v>16</v>
      </c>
      <c r="C22" s="19">
        <v>0</v>
      </c>
      <c r="D22" s="18">
        <f>D16*D20/D18*1000/D20</f>
        <v>48.269168160092846</v>
      </c>
      <c r="E22" s="6"/>
    </row>
    <row r="23" spans="1:5" ht="15" thickBot="1" x14ac:dyDescent="0.35">
      <c r="A23" t="s">
        <v>4</v>
      </c>
      <c r="C23" s="20">
        <f>(C18-C17)*1000/C18</f>
        <v>978.25427894732945</v>
      </c>
      <c r="D23" s="21">
        <f>(D18-D17)*1000/D18</f>
        <v>965.86854387176459</v>
      </c>
      <c r="E23" s="13"/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Yuelin Wang</dc:creator>
  <cp:lastModifiedBy>Yuelin Wang</cp:lastModifiedBy>
  <cp:lastPrinted>2025-04-10T14:09:45Z</cp:lastPrinted>
  <dcterms:created xsi:type="dcterms:W3CDTF">2015-06-05T18:19:34Z</dcterms:created>
  <dcterms:modified xsi:type="dcterms:W3CDTF">2025-04-10T14:10:20Z</dcterms:modified>
</cp:coreProperties>
</file>